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\Desktop\"/>
    </mc:Choice>
  </mc:AlternateContent>
  <xr:revisionPtr revIDLastSave="0" documentId="8_{53CB5D04-BFE2-4BA4-B05F-001856F322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imador jus -pesos" sheetId="1" r:id="rId1"/>
    <sheet name="montos mayores a 1112 ju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" l="1"/>
  <c r="M2" i="4" s="1"/>
  <c r="M8" i="4" s="1"/>
  <c r="E15" i="4"/>
  <c r="F4" i="4" s="1"/>
  <c r="I16" i="1" l="1"/>
  <c r="I8" i="1"/>
  <c r="L8" i="1" s="1"/>
  <c r="E30" i="1"/>
  <c r="E27" i="1"/>
  <c r="E24" i="1"/>
  <c r="E23" i="1"/>
  <c r="E20" i="1"/>
  <c r="E16" i="1"/>
  <c r="E17" i="1"/>
  <c r="E15" i="1"/>
  <c r="G8" i="1"/>
  <c r="G9" i="1"/>
  <c r="G10" i="1"/>
  <c r="G11" i="1"/>
  <c r="G12" i="1"/>
  <c r="G7" i="1"/>
  <c r="F8" i="1"/>
  <c r="F9" i="1"/>
  <c r="F10" i="1"/>
  <c r="F11" i="1"/>
  <c r="F12" i="1"/>
  <c r="E9" i="1"/>
  <c r="E10" i="1"/>
  <c r="E11" i="1"/>
  <c r="E12" i="1"/>
  <c r="E8" i="1"/>
  <c r="F7" i="1"/>
</calcChain>
</file>

<file path=xl/sharedStrings.xml><?xml version="1.0" encoding="utf-8"?>
<sst xmlns="http://schemas.openxmlformats.org/spreadsheetml/2006/main" count="81" uniqueCount="67">
  <si>
    <t>Tabla conforme a monto acuerdos / sentencias</t>
  </si>
  <si>
    <t>en jus</t>
  </si>
  <si>
    <t>en pesos</t>
  </si>
  <si>
    <t>Desde</t>
  </si>
  <si>
    <t xml:space="preserve">Hasta  </t>
  </si>
  <si>
    <t xml:space="preserve"> </t>
  </si>
  <si>
    <t>Valor  del Jus Arancelario</t>
  </si>
  <si>
    <t>Hasta</t>
  </si>
  <si>
    <t>Pesos</t>
  </si>
  <si>
    <t xml:space="preserve">Montos superiores a </t>
  </si>
  <si>
    <t xml:space="preserve">se incrementará </t>
  </si>
  <si>
    <t>Jus</t>
  </si>
  <si>
    <t xml:space="preserve">Monto Indeterminado </t>
  </si>
  <si>
    <t>No inicio 90 dias</t>
  </si>
  <si>
    <t>No insta curso MPO</t>
  </si>
  <si>
    <t>Tabla 1</t>
  </si>
  <si>
    <t>Tabla 2</t>
  </si>
  <si>
    <t>Tabla 4</t>
  </si>
  <si>
    <t>Tabla 3</t>
  </si>
  <si>
    <t>Desistimiento antes de Notificaciones</t>
  </si>
  <si>
    <t>Desistimiento luego de Notificaciones</t>
  </si>
  <si>
    <t>Tabla 5</t>
  </si>
  <si>
    <t>Corresponde en pesos:</t>
  </si>
  <si>
    <t>Corresponde en Jus</t>
  </si>
  <si>
    <t>&lt;-- Insertar Valor Jus Actual</t>
  </si>
  <si>
    <t>&lt;-- Insertar valor en Jus</t>
  </si>
  <si>
    <t xml:space="preserve">  &lt;-- Insertar valor en pesos</t>
  </si>
  <si>
    <t>Primer dato a Ingresar</t>
  </si>
  <si>
    <t xml:space="preserve">  </t>
  </si>
  <si>
    <t>Ingrese Monto Acuerdo o Sentencia en jus</t>
  </si>
  <si>
    <t>Segundo dato a Ingresar</t>
  </si>
  <si>
    <t xml:space="preserve">sumar $ 4,37 jus por cada               79,80 jus o fracción menor </t>
  </si>
  <si>
    <t>mayor a  1112,32</t>
  </si>
  <si>
    <t>638,42 hasta 1112,32</t>
  </si>
  <si>
    <t>319,21 hasta 638,41</t>
  </si>
  <si>
    <t>y así sucesivamente para todos los casos</t>
  </si>
  <si>
    <t>159,61 hasta 319,20</t>
  </si>
  <si>
    <t>ingresar 5 --&gt;</t>
  </si>
  <si>
    <t>si es mayor que 4 y menor o igual  que 5 --&gt;</t>
  </si>
  <si>
    <t>79,81 hasta 159,60</t>
  </si>
  <si>
    <t>Honorario en pesos mas aportes</t>
  </si>
  <si>
    <t>ingresar 4 --&gt;</t>
  </si>
  <si>
    <t>si  es mayor que 3 y menor o igual  que 4--&gt;</t>
  </si>
  <si>
    <t>32,08 hasta 79,80</t>
  </si>
  <si>
    <t>ingresar 3 --&gt;</t>
  </si>
  <si>
    <t>si  es mayor que 2 y menor o igual  que 3 --&gt;</t>
  </si>
  <si>
    <t>hasta  32,07 jus</t>
  </si>
  <si>
    <t>ingresar 2 --&gt;</t>
  </si>
  <si>
    <t>si  es mayor que 1 y menor o igual que 2 --&gt;</t>
  </si>
  <si>
    <t xml:space="preserve">Indeterminado </t>
  </si>
  <si>
    <t>Ingrese valor correspondiente</t>
  </si>
  <si>
    <t>si  es mayor que 0 y menor o igual que 1 --&gt;</t>
  </si>
  <si>
    <t xml:space="preserve"> Honorario en jus</t>
  </si>
  <si>
    <t xml:space="preserve">Desde    /    Hasta </t>
  </si>
  <si>
    <t>Honorario final en jus</t>
  </si>
  <si>
    <t>si es negativo o igual a   0 --&gt;No aplica y verificar honorarios en tabla</t>
  </si>
  <si>
    <t>Honorarios Mediación dec. 600/21</t>
  </si>
  <si>
    <t>Honorario en pesos</t>
  </si>
  <si>
    <t xml:space="preserve"> &lt;------- Actualizar Valor del Jus</t>
  </si>
  <si>
    <t>Retribución o Acuerdo o Sentencia en pesos</t>
  </si>
  <si>
    <r>
      <rPr>
        <b/>
        <sz val="12"/>
        <color theme="1"/>
        <rFont val="Verdana"/>
        <family val="2"/>
      </rPr>
      <t>Retribución o Acuerdo o Sentencia</t>
    </r>
    <r>
      <rPr>
        <b/>
        <sz val="11"/>
        <color theme="1"/>
        <rFont val="Verdana"/>
        <family val="2"/>
      </rPr>
      <t xml:space="preserve"> en Jus:</t>
    </r>
  </si>
  <si>
    <t>Retribución</t>
  </si>
  <si>
    <t>por cada (o fracción menor)</t>
  </si>
  <si>
    <t>ingresar 1  --&gt;</t>
  </si>
  <si>
    <t>Valor del jus -----&gt;</t>
  </si>
  <si>
    <r>
      <t xml:space="preserve">Solo para calcular honorarios en acuerdos / sentencias </t>
    </r>
    <r>
      <rPr>
        <b/>
        <u/>
        <sz val="20"/>
        <color theme="0"/>
        <rFont val="Calibri"/>
        <family val="2"/>
        <scheme val="minor"/>
      </rPr>
      <t>mayores</t>
    </r>
    <r>
      <rPr>
        <b/>
        <sz val="20"/>
        <color theme="0"/>
        <rFont val="Calibri"/>
        <family val="2"/>
        <scheme val="minor"/>
      </rPr>
      <t xml:space="preserve"> a  1112,32 jus</t>
    </r>
  </si>
  <si>
    <t>Mas aportes de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</si>
</sst>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* #,##0.00_ ;_ * \-#,##0.00_ ;_ * &quot;-&quot;??_ ;_ @_ "/>
    <numFmt numFmtId="169" formatCode="_ * #,##0_ ;_ * \-#,##0_ ;_ * &quot;-&quot;??_ ;_ @_ "/>
    <numFmt numFmtId="170" formatCode="&quot;$&quot;\ #,##0.00"/>
    <numFmt numFmtId="171" formatCode="0.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6"/>
      <color theme="1"/>
      <name val="Verdana"/>
      <family val="2"/>
    </font>
    <font>
      <b/>
      <sz val="14"/>
      <color theme="3" tint="0.39997558519241921"/>
      <name val="Verdana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 tint="4.9989318521683403E-2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36"/>
      <color theme="3" tint="0.39997558519241921"/>
      <name val="Calibri"/>
      <family val="2"/>
      <scheme val="minor"/>
    </font>
    <font>
      <b/>
      <sz val="22"/>
      <color theme="3" tint="0.3999755851924192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Verdana"/>
      <family val="2"/>
    </font>
    <font>
      <b/>
      <sz val="14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u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3" fillId="3" borderId="0" xfId="0" applyFont="1" applyFill="1" applyBorder="1"/>
    <xf numFmtId="0" fontId="2" fillId="3" borderId="24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5" fontId="3" fillId="3" borderId="3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7" xfId="0" applyFont="1" applyFill="1" applyBorder="1"/>
    <xf numFmtId="168" fontId="3" fillId="3" borderId="5" xfId="1" applyNumberFormat="1" applyFont="1" applyFill="1" applyBorder="1" applyAlignment="1">
      <alignment horizontal="center"/>
    </xf>
    <xf numFmtId="168" fontId="3" fillId="3" borderId="1" xfId="1" applyNumberFormat="1" applyFont="1" applyFill="1" applyBorder="1" applyAlignment="1">
      <alignment horizontal="center"/>
    </xf>
    <xf numFmtId="169" fontId="3" fillId="3" borderId="1" xfId="1" applyNumberFormat="1" applyFont="1" applyFill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70" fontId="2" fillId="3" borderId="0" xfId="1" applyNumberFormat="1" applyFont="1" applyFill="1" applyBorder="1" applyAlignment="1">
      <alignment horizontal="center" vertical="center"/>
    </xf>
    <xf numFmtId="168" fontId="3" fillId="3" borderId="7" xfId="1" applyNumberFormat="1" applyFont="1" applyFill="1" applyBorder="1" applyAlignment="1">
      <alignment horizontal="center"/>
    </xf>
    <xf numFmtId="168" fontId="3" fillId="3" borderId="8" xfId="1" applyNumberFormat="1" applyFont="1" applyFill="1" applyBorder="1" applyAlignment="1">
      <alignment horizontal="center"/>
    </xf>
    <xf numFmtId="164" fontId="3" fillId="3" borderId="9" xfId="1" applyNumberFormat="1" applyFont="1" applyFill="1" applyBorder="1" applyAlignment="1">
      <alignment horizontal="center"/>
    </xf>
    <xf numFmtId="168" fontId="3" fillId="3" borderId="0" xfId="0" applyNumberFormat="1" applyFont="1" applyFill="1" applyBorder="1"/>
    <xf numFmtId="168" fontId="3" fillId="3" borderId="13" xfId="0" applyNumberFormat="1" applyFont="1" applyFill="1" applyBorder="1"/>
    <xf numFmtId="168" fontId="3" fillId="3" borderId="14" xfId="0" applyNumberFormat="1" applyFont="1" applyFill="1" applyBorder="1"/>
    <xf numFmtId="0" fontId="3" fillId="3" borderId="14" xfId="0" applyNumberFormat="1" applyFont="1" applyFill="1" applyBorder="1" applyAlignment="1">
      <alignment horizontal="center"/>
    </xf>
    <xf numFmtId="0" fontId="3" fillId="3" borderId="15" xfId="0" applyNumberFormat="1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164" fontId="3" fillId="3" borderId="17" xfId="1" applyNumberFormat="1" applyFont="1" applyFill="1" applyBorder="1" applyAlignment="1">
      <alignment horizontal="center" vertical="center"/>
    </xf>
    <xf numFmtId="0" fontId="3" fillId="3" borderId="19" xfId="1" applyNumberFormat="1" applyFont="1" applyFill="1" applyBorder="1" applyAlignment="1">
      <alignment horizontal="center"/>
    </xf>
    <xf numFmtId="164" fontId="3" fillId="3" borderId="2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4" xfId="1" applyNumberFormat="1" applyFont="1" applyFill="1" applyBorder="1" applyAlignment="1">
      <alignment horizontal="center"/>
    </xf>
    <xf numFmtId="164" fontId="3" fillId="3" borderId="15" xfId="1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19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13" xfId="0" applyFont="1" applyFill="1" applyBorder="1"/>
    <xf numFmtId="0" fontId="3" fillId="3" borderId="14" xfId="0" applyFont="1" applyFill="1" applyBorder="1"/>
    <xf numFmtId="0" fontId="3" fillId="3" borderId="0" xfId="1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 vertical="center"/>
    </xf>
    <xf numFmtId="0" fontId="3" fillId="3" borderId="0" xfId="1" applyNumberFormat="1" applyFont="1" applyFill="1" applyBorder="1" applyAlignment="1">
      <alignment horizontal="center" vertical="center"/>
    </xf>
    <xf numFmtId="168" fontId="5" fillId="3" borderId="24" xfId="1" applyFont="1" applyFill="1" applyBorder="1" applyProtection="1">
      <protection locked="0"/>
    </xf>
    <xf numFmtId="0" fontId="19" fillId="3" borderId="0" xfId="0" applyFont="1" applyFill="1"/>
    <xf numFmtId="0" fontId="2" fillId="3" borderId="0" xfId="0" applyFont="1" applyFill="1" applyBorder="1" applyAlignment="1"/>
    <xf numFmtId="165" fontId="2" fillId="3" borderId="17" xfId="0" applyNumberFormat="1" applyFont="1" applyFill="1" applyBorder="1" applyAlignment="1">
      <alignment horizontal="center"/>
    </xf>
    <xf numFmtId="165" fontId="0" fillId="3" borderId="0" xfId="0" applyNumberFormat="1" applyFill="1" applyBorder="1"/>
    <xf numFmtId="165" fontId="15" fillId="3" borderId="27" xfId="0" applyNumberFormat="1" applyFont="1" applyFill="1" applyBorder="1" applyAlignment="1">
      <alignment horizontal="center"/>
    </xf>
    <xf numFmtId="0" fontId="15" fillId="3" borderId="26" xfId="0" applyFont="1" applyFill="1" applyBorder="1" applyAlignment="1"/>
    <xf numFmtId="0" fontId="15" fillId="3" borderId="5" xfId="0" applyFont="1" applyFill="1" applyBorder="1" applyAlignment="1">
      <alignment horizontal="center" vertical="top"/>
    </xf>
    <xf numFmtId="165" fontId="8" fillId="3" borderId="0" xfId="0" applyNumberFormat="1" applyFont="1" applyFill="1" applyBorder="1"/>
    <xf numFmtId="0" fontId="9" fillId="3" borderId="7" xfId="0" applyFont="1" applyFill="1" applyBorder="1" applyAlignment="1">
      <alignment horizontal="center"/>
    </xf>
    <xf numFmtId="0" fontId="15" fillId="3" borderId="25" xfId="0" applyFont="1" applyFill="1" applyBorder="1"/>
    <xf numFmtId="0" fontId="8" fillId="3" borderId="0" xfId="0" applyFont="1" applyFill="1"/>
    <xf numFmtId="0" fontId="6" fillId="3" borderId="0" xfId="0" applyFont="1" applyFill="1"/>
    <xf numFmtId="0" fontId="8" fillId="3" borderId="0" xfId="0" applyFont="1" applyFill="1" applyBorder="1"/>
    <xf numFmtId="0" fontId="8" fillId="3" borderId="24" xfId="0" applyFont="1" applyFill="1" applyBorder="1" applyAlignment="1"/>
    <xf numFmtId="0" fontId="8" fillId="3" borderId="0" xfId="0" applyFont="1" applyFill="1" applyAlignment="1"/>
    <xf numFmtId="0" fontId="15" fillId="3" borderId="0" xfId="0" applyFont="1" applyFill="1"/>
    <xf numFmtId="0" fontId="7" fillId="3" borderId="0" xfId="0" applyFont="1" applyFill="1"/>
    <xf numFmtId="0" fontId="21" fillId="3" borderId="24" xfId="1" applyNumberFormat="1" applyFont="1" applyFill="1" applyBorder="1" applyAlignment="1" applyProtection="1">
      <alignment horizontal="center" vertical="center" wrapText="1"/>
      <protection locked="0"/>
    </xf>
    <xf numFmtId="167" fontId="8" fillId="3" borderId="0" xfId="0" applyNumberFormat="1" applyFont="1" applyFill="1" applyBorder="1" applyProtection="1">
      <protection locked="0"/>
    </xf>
    <xf numFmtId="0" fontId="10" fillId="3" borderId="0" xfId="0" applyFont="1" applyFill="1" applyBorder="1" applyAlignment="1">
      <alignment horizontal="center" vertical="center" wrapText="1"/>
    </xf>
    <xf numFmtId="164" fontId="9" fillId="3" borderId="0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0" xfId="0" applyNumberFormat="1" applyFont="1" applyFill="1" applyBorder="1" applyProtection="1">
      <protection locked="0"/>
    </xf>
    <xf numFmtId="168" fontId="7" fillId="3" borderId="0" xfId="1" applyNumberFormat="1" applyFont="1" applyFill="1" applyBorder="1" applyAlignment="1" applyProtection="1">
      <alignment vertical="center"/>
    </xf>
    <xf numFmtId="169" fontId="7" fillId="3" borderId="0" xfId="1" applyNumberFormat="1" applyFont="1" applyFill="1" applyBorder="1" applyAlignment="1" applyProtection="1">
      <alignment vertical="center"/>
    </xf>
    <xf numFmtId="168" fontId="0" fillId="3" borderId="0" xfId="1" applyFont="1" applyFill="1" applyBorder="1" applyAlignment="1"/>
    <xf numFmtId="0" fontId="0" fillId="3" borderId="0" xfId="0" applyFill="1" applyBorder="1"/>
    <xf numFmtId="170" fontId="21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17" xfId="0" applyNumberFormat="1" applyFont="1" applyFill="1" applyBorder="1" applyAlignment="1">
      <alignment horizontal="center"/>
    </xf>
    <xf numFmtId="0" fontId="25" fillId="3" borderId="17" xfId="0" applyNumberFormat="1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2" fillId="3" borderId="24" xfId="0" applyFont="1" applyFill="1" applyBorder="1" applyAlignment="1">
      <alignment horizontal="center"/>
    </xf>
    <xf numFmtId="170" fontId="2" fillId="3" borderId="0" xfId="1" applyNumberFormat="1" applyFont="1" applyFill="1" applyBorder="1" applyAlignment="1">
      <alignment vertical="center"/>
    </xf>
    <xf numFmtId="170" fontId="2" fillId="3" borderId="0" xfId="1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170" fontId="2" fillId="3" borderId="10" xfId="1" applyNumberFormat="1" applyFont="1" applyFill="1" applyBorder="1" applyAlignment="1">
      <alignment horizontal="center" vertical="center"/>
    </xf>
    <xf numFmtId="170" fontId="2" fillId="3" borderId="11" xfId="1" applyNumberFormat="1" applyFont="1" applyFill="1" applyBorder="1" applyAlignment="1">
      <alignment horizontal="center" vertical="center"/>
    </xf>
    <xf numFmtId="170" fontId="2" fillId="3" borderId="12" xfId="1" applyNumberFormat="1" applyFont="1" applyFill="1" applyBorder="1" applyAlignment="1">
      <alignment horizontal="center" vertical="center"/>
    </xf>
    <xf numFmtId="170" fontId="5" fillId="3" borderId="10" xfId="1" applyNumberFormat="1" applyFont="1" applyFill="1" applyBorder="1" applyAlignment="1" applyProtection="1">
      <alignment horizontal="center"/>
      <protection locked="0"/>
    </xf>
    <xf numFmtId="170" fontId="5" fillId="3" borderId="11" xfId="1" applyNumberFormat="1" applyFont="1" applyFill="1" applyBorder="1" applyAlignment="1" applyProtection="1">
      <alignment horizontal="center"/>
      <protection locked="0"/>
    </xf>
    <xf numFmtId="170" fontId="5" fillId="3" borderId="12" xfId="1" applyNumberFormat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64" fontId="3" fillId="3" borderId="17" xfId="1" applyNumberFormat="1" applyFont="1" applyFill="1" applyBorder="1" applyAlignment="1">
      <alignment horizontal="center" vertical="center"/>
    </xf>
    <xf numFmtId="0" fontId="3" fillId="3" borderId="0" xfId="1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3" borderId="23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3" fillId="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6" fontId="16" fillId="3" borderId="13" xfId="1" applyNumberFormat="1" applyFont="1" applyFill="1" applyBorder="1" applyAlignment="1">
      <alignment horizontal="center" vertical="center"/>
    </xf>
    <xf numFmtId="166" fontId="16" fillId="3" borderId="14" xfId="1" applyNumberFormat="1" applyFont="1" applyFill="1" applyBorder="1" applyAlignment="1">
      <alignment horizontal="center" vertical="center"/>
    </xf>
    <xf numFmtId="166" fontId="16" fillId="3" borderId="15" xfId="1" applyNumberFormat="1" applyFont="1" applyFill="1" applyBorder="1" applyAlignment="1">
      <alignment horizontal="center" vertical="center"/>
    </xf>
    <xf numFmtId="166" fontId="16" fillId="3" borderId="16" xfId="1" applyNumberFormat="1" applyFont="1" applyFill="1" applyBorder="1" applyAlignment="1">
      <alignment horizontal="center" vertical="center"/>
    </xf>
    <xf numFmtId="166" fontId="16" fillId="3" borderId="0" xfId="1" applyNumberFormat="1" applyFont="1" applyFill="1" applyBorder="1" applyAlignment="1">
      <alignment horizontal="center" vertical="center"/>
    </xf>
    <xf numFmtId="166" fontId="16" fillId="3" borderId="17" xfId="1" applyNumberFormat="1" applyFont="1" applyFill="1" applyBorder="1" applyAlignment="1">
      <alignment horizontal="center" vertical="center"/>
    </xf>
    <xf numFmtId="166" fontId="16" fillId="3" borderId="18" xfId="1" applyNumberFormat="1" applyFont="1" applyFill="1" applyBorder="1" applyAlignment="1">
      <alignment horizontal="center" vertical="center"/>
    </xf>
    <xf numFmtId="166" fontId="16" fillId="3" borderId="19" xfId="1" applyNumberFormat="1" applyFont="1" applyFill="1" applyBorder="1" applyAlignment="1">
      <alignment horizontal="center" vertical="center"/>
    </xf>
    <xf numFmtId="166" fontId="16" fillId="3" borderId="20" xfId="1" applyNumberFormat="1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165" fontId="24" fillId="2" borderId="10" xfId="0" applyNumberFormat="1" applyFont="1" applyFill="1" applyBorder="1" applyAlignment="1">
      <alignment horizontal="center"/>
    </xf>
    <xf numFmtId="165" fontId="24" fillId="2" borderId="12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1" fillId="3" borderId="12" xfId="0" applyFont="1" applyFill="1" applyBorder="1" applyAlignment="1">
      <alignment horizontal="center" wrapText="1"/>
    </xf>
    <xf numFmtId="0" fontId="22" fillId="3" borderId="10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7" fillId="3" borderId="13" xfId="0" applyNumberFormat="1" applyFont="1" applyFill="1" applyBorder="1" applyAlignment="1">
      <alignment horizontal="center" vertical="center"/>
    </xf>
    <xf numFmtId="0" fontId="17" fillId="3" borderId="15" xfId="0" applyNumberFormat="1" applyFont="1" applyFill="1" applyBorder="1" applyAlignment="1">
      <alignment horizontal="center" vertical="center"/>
    </xf>
    <xf numFmtId="0" fontId="17" fillId="3" borderId="16" xfId="0" applyNumberFormat="1" applyFont="1" applyFill="1" applyBorder="1" applyAlignment="1">
      <alignment horizontal="center" vertical="center"/>
    </xf>
    <xf numFmtId="0" fontId="17" fillId="3" borderId="17" xfId="0" applyNumberFormat="1" applyFont="1" applyFill="1" applyBorder="1" applyAlignment="1">
      <alignment horizontal="center" vertical="center"/>
    </xf>
    <xf numFmtId="0" fontId="17" fillId="3" borderId="18" xfId="0" applyNumberFormat="1" applyFont="1" applyFill="1" applyBorder="1" applyAlignment="1">
      <alignment horizontal="center" vertical="center"/>
    </xf>
    <xf numFmtId="0" fontId="17" fillId="3" borderId="20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21" fillId="3" borderId="21" xfId="0" applyFont="1" applyFill="1" applyBorder="1" applyAlignment="1" applyProtection="1">
      <alignment horizontal="center" vertical="center"/>
      <protection locked="0"/>
    </xf>
    <xf numFmtId="0" fontId="21" fillId="3" borderId="22" xfId="0" applyFont="1" applyFill="1" applyBorder="1" applyAlignment="1" applyProtection="1">
      <alignment horizontal="center" vertical="center"/>
      <protection locked="0"/>
    </xf>
    <xf numFmtId="0" fontId="21" fillId="3" borderId="23" xfId="0" applyFont="1" applyFill="1" applyBorder="1" applyAlignment="1" applyProtection="1">
      <alignment horizontal="center" vertical="center"/>
      <protection locked="0"/>
    </xf>
    <xf numFmtId="0" fontId="26" fillId="3" borderId="13" xfId="0" applyFont="1" applyFill="1" applyBorder="1" applyAlignment="1">
      <alignment horizontal="center" vertical="top" wrapText="1"/>
    </xf>
    <xf numFmtId="0" fontId="27" fillId="3" borderId="15" xfId="0" applyFont="1" applyFill="1" applyBorder="1" applyAlignment="1">
      <alignment horizontal="center" vertical="top" wrapText="1"/>
    </xf>
    <xf numFmtId="0" fontId="27" fillId="3" borderId="16" xfId="0" applyFont="1" applyFill="1" applyBorder="1" applyAlignment="1">
      <alignment horizontal="center" vertical="top" wrapText="1"/>
    </xf>
    <xf numFmtId="0" fontId="27" fillId="3" borderId="17" xfId="0" applyFont="1" applyFill="1" applyBorder="1" applyAlignment="1">
      <alignment horizontal="center" vertical="top" wrapText="1"/>
    </xf>
    <xf numFmtId="0" fontId="27" fillId="3" borderId="18" xfId="0" applyFont="1" applyFill="1" applyBorder="1" applyAlignment="1">
      <alignment horizontal="center" vertical="top" wrapText="1"/>
    </xf>
    <xf numFmtId="0" fontId="27" fillId="3" borderId="20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71" fontId="9" fillId="3" borderId="22" xfId="0" applyNumberFormat="1" applyFont="1" applyFill="1" applyBorder="1" applyAlignment="1" applyProtection="1">
      <alignment horizontal="center" vertical="center"/>
    </xf>
    <xf numFmtId="171" fontId="9" fillId="3" borderId="23" xfId="0" applyNumberFormat="1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146957</xdr:colOff>
      <xdr:row>6</xdr:row>
      <xdr:rowOff>119743</xdr:rowOff>
    </xdr:from>
    <xdr:to>
      <xdr:col>8</xdr:col>
      <xdr:colOff>604157</xdr:colOff>
      <xdr:row>7</xdr:row>
      <xdr:rowOff>58511</xdr:rowOff>
    </xdr:to>
    <xdr:sp macro="" textlink="">
      <xdr:nvSpPr>
        <xdr:cNvPr id="2" name="1 Flecha derech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420600" y="1929493"/>
          <a:ext cx="1246414" cy="238125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2054678</xdr:colOff>
      <xdr:row>7</xdr:row>
      <xdr:rowOff>68036</xdr:rowOff>
    </xdr:from>
    <xdr:to>
      <xdr:col>10</xdr:col>
      <xdr:colOff>707571</xdr:colOff>
      <xdr:row>12</xdr:row>
      <xdr:rowOff>272144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585607" y="2177143"/>
          <a:ext cx="11130643" cy="1183822"/>
        </a:xfrm>
        <a:prstGeom prst="straightConnector1">
          <a:avLst/>
        </a:prstGeom>
        <a:ln w="22225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1333500</xdr:colOff>
      <xdr:row>15</xdr:row>
      <xdr:rowOff>47624</xdr:rowOff>
    </xdr:from>
    <xdr:to>
      <xdr:col>2</xdr:col>
      <xdr:colOff>1676400</xdr:colOff>
      <xdr:row>17</xdr:row>
      <xdr:rowOff>190500</xdr:rowOff>
    </xdr:to>
    <xdr:sp macro="" textlink="">
      <xdr:nvSpPr>
        <xdr:cNvPr id="4" name="3 Flecha arrib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86000" y="2905124"/>
          <a:ext cx="0" cy="523876"/>
        </a:xfrm>
        <a:prstGeom prst="up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9</xdr:col>
      <xdr:colOff>171450</xdr:colOff>
      <xdr:row>9</xdr:row>
      <xdr:rowOff>66675</xdr:rowOff>
    </xdr:from>
    <xdr:to>
      <xdr:col>9</xdr:col>
      <xdr:colOff>514350</xdr:colOff>
      <xdr:row>12</xdr:row>
      <xdr:rowOff>371475</xdr:rowOff>
    </xdr:to>
    <xdr:sp macro="" textlink="">
      <xdr:nvSpPr>
        <xdr:cNvPr id="5" name="4 Flecha arrib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781175"/>
          <a:ext cx="342900" cy="695325"/>
        </a:xfrm>
        <a:prstGeom prst="up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2"/>
  <sheetViews>
    <sheetView tabSelected="1" zoomScale="87" zoomScaleNormal="87" workbookViewId="0">
      <selection activeCell="K23" sqref="K23"/>
    </sheetView>
  </sheetViews>
  <sheetFormatPr baseColWidth="10" defaultRowHeight="15" x14ac:dyDescent="0.25"/>
  <cols>
    <col min="2" max="2" width="11.5703125" bestFit="1" customWidth="1"/>
    <col min="3" max="3" width="14.5703125" customWidth="1"/>
    <col min="4" max="4" width="14.28515625" bestFit="1" customWidth="1"/>
    <col min="5" max="5" width="19.28515625" bestFit="1" customWidth="1"/>
    <col min="6" max="6" width="17.85546875" bestFit="1" customWidth="1"/>
    <col min="7" max="7" width="20.42578125" customWidth="1"/>
    <col min="11" max="11" width="30.5703125" customWidth="1"/>
    <col min="13" max="13" width="34.140625" customWidth="1"/>
  </cols>
  <sheetData>
    <row r="1" spans="1:23" ht="15.75" thickBot="1" x14ac:dyDescent="0.3">
      <c r="A1" s="2"/>
      <c r="B1" s="2"/>
      <c r="C1" s="2"/>
      <c r="D1" s="2"/>
      <c r="E1" s="3" t="s">
        <v>8</v>
      </c>
      <c r="F1" s="2"/>
      <c r="G1" s="2"/>
      <c r="H1" s="2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1.75" thickBot="1" x14ac:dyDescent="0.3">
      <c r="A2" s="2"/>
      <c r="B2" s="84" t="s">
        <v>6</v>
      </c>
      <c r="C2" s="127"/>
      <c r="D2" s="85"/>
      <c r="E2" s="44">
        <v>3092</v>
      </c>
      <c r="F2" s="84" t="s">
        <v>24</v>
      </c>
      <c r="G2" s="85"/>
      <c r="H2" s="2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 thickBot="1" x14ac:dyDescent="0.3">
      <c r="A3" s="2"/>
      <c r="B3" s="2"/>
      <c r="C3" s="2"/>
      <c r="D3" s="2"/>
      <c r="E3" s="2"/>
      <c r="F3" s="2"/>
      <c r="G3" s="2"/>
      <c r="H3" s="2"/>
      <c r="I3" s="97" t="s">
        <v>60</v>
      </c>
      <c r="J3" s="98"/>
      <c r="K3" s="9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0.25" thickBot="1" x14ac:dyDescent="0.3">
      <c r="A4" s="117" t="s">
        <v>15</v>
      </c>
      <c r="B4" s="128" t="s">
        <v>0</v>
      </c>
      <c r="C4" s="129"/>
      <c r="D4" s="129"/>
      <c r="E4" s="129"/>
      <c r="F4" s="129"/>
      <c r="G4" s="130"/>
      <c r="H4" s="2"/>
      <c r="I4" s="100"/>
      <c r="J4" s="101"/>
      <c r="K4" s="102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1.75" thickBot="1" x14ac:dyDescent="0.3">
      <c r="A5" s="118"/>
      <c r="B5" s="131" t="s">
        <v>1</v>
      </c>
      <c r="C5" s="132"/>
      <c r="D5" s="132"/>
      <c r="E5" s="131" t="s">
        <v>2</v>
      </c>
      <c r="F5" s="132"/>
      <c r="G5" s="133"/>
      <c r="H5" s="2"/>
      <c r="I5" s="88">
        <v>47.7</v>
      </c>
      <c r="J5" s="89"/>
      <c r="K5" s="90"/>
      <c r="L5" s="84" t="s">
        <v>25</v>
      </c>
      <c r="M5" s="8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thickBot="1" x14ac:dyDescent="0.3">
      <c r="A6" s="118"/>
      <c r="B6" s="6" t="s">
        <v>3</v>
      </c>
      <c r="C6" s="7" t="s">
        <v>4</v>
      </c>
      <c r="D6" s="7" t="s">
        <v>61</v>
      </c>
      <c r="E6" s="7" t="s">
        <v>3</v>
      </c>
      <c r="F6" s="8" t="s">
        <v>7</v>
      </c>
      <c r="G6" s="9" t="s">
        <v>61</v>
      </c>
      <c r="H6" s="2"/>
      <c r="I6" s="10"/>
      <c r="J6" s="2"/>
      <c r="K6" s="1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thickBot="1" x14ac:dyDescent="0.3">
      <c r="A7" s="118"/>
      <c r="B7" s="12" t="s">
        <v>5</v>
      </c>
      <c r="C7" s="13">
        <v>32.07</v>
      </c>
      <c r="D7" s="13">
        <v>2.1800000000000002</v>
      </c>
      <c r="E7" s="14"/>
      <c r="F7" s="15">
        <f>C7*$E$2</f>
        <v>99160.44</v>
      </c>
      <c r="G7" s="15">
        <f>D7*$E$2</f>
        <v>6740.56</v>
      </c>
      <c r="H7" s="2"/>
      <c r="I7" s="78" t="s">
        <v>22</v>
      </c>
      <c r="J7" s="79"/>
      <c r="K7" s="80"/>
      <c r="L7" s="109" t="s">
        <v>66</v>
      </c>
      <c r="M7" s="110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thickBot="1" x14ac:dyDescent="0.3">
      <c r="A8" s="118"/>
      <c r="B8" s="12">
        <v>32.08</v>
      </c>
      <c r="C8" s="13">
        <v>79.8</v>
      </c>
      <c r="D8" s="13">
        <v>7.31</v>
      </c>
      <c r="E8" s="15">
        <f>B8*$E$2</f>
        <v>99191.360000000001</v>
      </c>
      <c r="F8" s="15">
        <f>C8*$E$2</f>
        <v>246741.59999999998</v>
      </c>
      <c r="G8" s="15">
        <f t="shared" ref="G8:G12" si="0">D8*$E$2</f>
        <v>22602.52</v>
      </c>
      <c r="H8" s="2"/>
      <c r="I8" s="91">
        <f>I5*E2</f>
        <v>147488.40000000002</v>
      </c>
      <c r="J8" s="92"/>
      <c r="K8" s="93"/>
      <c r="L8" s="91">
        <f>I8*1.1</f>
        <v>162237.24000000005</v>
      </c>
      <c r="M8" s="93"/>
      <c r="N8" s="76"/>
      <c r="O8" s="5"/>
      <c r="P8" s="5"/>
      <c r="Q8" s="5"/>
      <c r="R8" s="5"/>
      <c r="S8" s="5"/>
      <c r="T8" s="5"/>
      <c r="U8" s="5"/>
      <c r="V8" s="5"/>
      <c r="W8" s="5"/>
    </row>
    <row r="9" spans="1:23" x14ac:dyDescent="0.25">
      <c r="A9" s="118"/>
      <c r="B9" s="12">
        <v>79.81</v>
      </c>
      <c r="C9" s="13">
        <v>159.6</v>
      </c>
      <c r="D9" s="13">
        <v>13.04</v>
      </c>
      <c r="E9" s="15">
        <f t="shared" ref="E9:E12" si="1">B9*$E$2</f>
        <v>246772.52000000002</v>
      </c>
      <c r="F9" s="15">
        <f>C9*$E$2</f>
        <v>493483.19999999995</v>
      </c>
      <c r="G9" s="15">
        <f t="shared" si="0"/>
        <v>40319.68</v>
      </c>
      <c r="H9" s="2"/>
      <c r="I9" s="16"/>
      <c r="J9" s="16"/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thickBot="1" x14ac:dyDescent="0.3">
      <c r="A10" s="118"/>
      <c r="B10" s="12">
        <v>159.61000000000001</v>
      </c>
      <c r="C10" s="13">
        <v>319.2</v>
      </c>
      <c r="D10" s="13">
        <v>20.87</v>
      </c>
      <c r="E10" s="15">
        <f t="shared" si="1"/>
        <v>493514.12000000005</v>
      </c>
      <c r="F10" s="15">
        <f>C10*$E$2</f>
        <v>986966.39999999991</v>
      </c>
      <c r="G10" s="15">
        <f t="shared" si="0"/>
        <v>64530.04</v>
      </c>
      <c r="H10" s="2"/>
      <c r="I10" s="16"/>
      <c r="J10" s="16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customHeight="1" x14ac:dyDescent="0.25">
      <c r="A11" s="118"/>
      <c r="B11" s="12">
        <v>319.20999999999998</v>
      </c>
      <c r="C11" s="13">
        <v>638.41</v>
      </c>
      <c r="D11" s="13">
        <v>31.31</v>
      </c>
      <c r="E11" s="15">
        <f t="shared" si="1"/>
        <v>986997.32</v>
      </c>
      <c r="F11" s="15">
        <f>C11*$E$2</f>
        <v>1973963.72</v>
      </c>
      <c r="G11" s="15">
        <f t="shared" si="0"/>
        <v>96810.51999999999</v>
      </c>
      <c r="H11" s="2"/>
      <c r="I11" s="103" t="s">
        <v>59</v>
      </c>
      <c r="J11" s="104"/>
      <c r="K11" s="10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.75" thickBot="1" x14ac:dyDescent="0.3">
      <c r="A12" s="119"/>
      <c r="B12" s="17">
        <v>638.41999999999996</v>
      </c>
      <c r="C12" s="18">
        <v>1112.32</v>
      </c>
      <c r="D12" s="18">
        <v>47.7</v>
      </c>
      <c r="E12" s="19">
        <f t="shared" si="1"/>
        <v>1973994.64</v>
      </c>
      <c r="F12" s="19">
        <f>C12*$E$2</f>
        <v>3439293.44</v>
      </c>
      <c r="G12" s="19">
        <f t="shared" si="0"/>
        <v>147488.40000000002</v>
      </c>
      <c r="H12" s="2"/>
      <c r="I12" s="106"/>
      <c r="J12" s="107"/>
      <c r="K12" s="10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21.75" thickBot="1" x14ac:dyDescent="0.4">
      <c r="A13" s="2"/>
      <c r="B13" s="20"/>
      <c r="C13" s="20"/>
      <c r="D13" s="20"/>
      <c r="E13" s="2"/>
      <c r="F13" s="2"/>
      <c r="G13" s="2"/>
      <c r="H13" s="2"/>
      <c r="I13" s="94">
        <v>3092</v>
      </c>
      <c r="J13" s="95"/>
      <c r="K13" s="96"/>
      <c r="L13" s="86" t="s">
        <v>26</v>
      </c>
      <c r="M13" s="87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117" t="s">
        <v>16</v>
      </c>
      <c r="B14" s="21"/>
      <c r="C14" s="22"/>
      <c r="D14" s="23" t="s">
        <v>11</v>
      </c>
      <c r="E14" s="24" t="s">
        <v>8</v>
      </c>
      <c r="F14" s="2"/>
      <c r="G14" s="2"/>
      <c r="H14" s="2"/>
      <c r="I14" s="10"/>
      <c r="J14" s="2"/>
      <c r="K14" s="1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5.75" customHeight="1" thickBot="1" x14ac:dyDescent="0.3">
      <c r="A15" s="118"/>
      <c r="B15" s="122" t="s">
        <v>9</v>
      </c>
      <c r="C15" s="123"/>
      <c r="D15" s="25">
        <v>1112.32</v>
      </c>
      <c r="E15" s="26">
        <f>D15*$E$2</f>
        <v>3439293.44</v>
      </c>
      <c r="F15" s="2"/>
      <c r="G15" s="2"/>
      <c r="H15" s="2"/>
      <c r="I15" s="78" t="s">
        <v>23</v>
      </c>
      <c r="J15" s="79"/>
      <c r="K15" s="8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.75" thickBot="1" x14ac:dyDescent="0.3">
      <c r="A16" s="118"/>
      <c r="B16" s="122" t="s">
        <v>10</v>
      </c>
      <c r="C16" s="123"/>
      <c r="D16" s="25">
        <v>4.37</v>
      </c>
      <c r="E16" s="26">
        <f t="shared" ref="E16:E17" si="2">D16*$E$2</f>
        <v>13512.04</v>
      </c>
      <c r="F16" s="2"/>
      <c r="G16" s="2"/>
      <c r="H16" s="2"/>
      <c r="I16" s="81">
        <f>I13/E2</f>
        <v>1</v>
      </c>
      <c r="J16" s="82"/>
      <c r="K16" s="8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31.5" customHeight="1" thickBot="1" x14ac:dyDescent="0.3">
      <c r="A17" s="119"/>
      <c r="B17" s="115" t="s">
        <v>62</v>
      </c>
      <c r="C17" s="116"/>
      <c r="D17" s="27">
        <v>79.8</v>
      </c>
      <c r="E17" s="28">
        <f t="shared" si="2"/>
        <v>246741.59999999998</v>
      </c>
      <c r="F17" s="2"/>
      <c r="G17" s="29"/>
      <c r="H17" s="2"/>
      <c r="I17" s="4"/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75" thickBot="1" x14ac:dyDescent="0.3">
      <c r="A18" s="2"/>
      <c r="B18" s="2"/>
      <c r="C18" s="2"/>
      <c r="D18" s="25"/>
      <c r="E18" s="30"/>
      <c r="F18" s="2"/>
      <c r="G18" s="29"/>
      <c r="H18" s="2"/>
      <c r="I18" s="4"/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117" t="s">
        <v>18</v>
      </c>
      <c r="B19" s="31"/>
      <c r="C19" s="32"/>
      <c r="D19" s="33" t="s">
        <v>11</v>
      </c>
      <c r="E19" s="34" t="s">
        <v>8</v>
      </c>
      <c r="F19" s="2"/>
      <c r="G19" s="29"/>
      <c r="H19" s="2"/>
      <c r="I19" s="4"/>
      <c r="J19" s="4"/>
      <c r="K19" s="4"/>
      <c r="L19" s="5"/>
      <c r="M19" s="5"/>
      <c r="N19" s="77"/>
      <c r="O19" s="77"/>
      <c r="P19" s="77"/>
      <c r="Q19" s="5"/>
      <c r="R19" s="5"/>
      <c r="S19" s="5"/>
      <c r="T19" s="5"/>
      <c r="U19" s="5"/>
      <c r="V19" s="5"/>
      <c r="W19" s="5"/>
    </row>
    <row r="20" spans="1:23" ht="40.5" customHeight="1" thickBot="1" x14ac:dyDescent="0.3">
      <c r="A20" s="119"/>
      <c r="B20" s="35" t="s">
        <v>12</v>
      </c>
      <c r="C20" s="36"/>
      <c r="D20" s="37">
        <v>8.69</v>
      </c>
      <c r="E20" s="28">
        <f>D20*E2</f>
        <v>26869.48</v>
      </c>
      <c r="F20" s="2"/>
      <c r="G20" s="29"/>
      <c r="H20" s="2"/>
      <c r="I20" s="4"/>
      <c r="J20" s="4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.75" thickBot="1" x14ac:dyDescent="0.3">
      <c r="A21" s="4"/>
      <c r="B21" s="38"/>
      <c r="C21" s="38"/>
      <c r="D21" s="25"/>
      <c r="E21" s="30"/>
      <c r="F21" s="2"/>
      <c r="G21" s="29"/>
      <c r="H21" s="2"/>
      <c r="I21" s="4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25">
      <c r="A22" s="117" t="s">
        <v>17</v>
      </c>
      <c r="B22" s="39"/>
      <c r="C22" s="40"/>
      <c r="D22" s="33" t="s">
        <v>11</v>
      </c>
      <c r="E22" s="34" t="s">
        <v>8</v>
      </c>
      <c r="F22" s="2"/>
      <c r="G22" s="2"/>
      <c r="H22" s="2"/>
      <c r="I22" s="4"/>
      <c r="J22" s="4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118"/>
      <c r="B23" s="122" t="s">
        <v>13</v>
      </c>
      <c r="C23" s="123"/>
      <c r="D23" s="25">
        <v>8.69</v>
      </c>
      <c r="E23" s="26">
        <f>D23*$E$2</f>
        <v>26869.48</v>
      </c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30" customHeight="1" thickBot="1" x14ac:dyDescent="0.3">
      <c r="A24" s="119"/>
      <c r="B24" s="124" t="s">
        <v>14</v>
      </c>
      <c r="C24" s="125"/>
      <c r="D24" s="27">
        <v>8.69</v>
      </c>
      <c r="E24" s="28">
        <f>D24*$E$2</f>
        <v>26869.48</v>
      </c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thickBot="1" x14ac:dyDescent="0.3">
      <c r="A25" s="4"/>
      <c r="B25" s="126"/>
      <c r="C25" s="126"/>
      <c r="D25" s="41"/>
      <c r="E25" s="42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" customHeight="1" x14ac:dyDescent="0.25">
      <c r="A26" s="117" t="s">
        <v>21</v>
      </c>
      <c r="B26" s="120"/>
      <c r="C26" s="121"/>
      <c r="D26" s="33" t="s">
        <v>11</v>
      </c>
      <c r="E26" s="34" t="s">
        <v>8</v>
      </c>
      <c r="F26" s="4"/>
      <c r="G26" s="4"/>
      <c r="H26" s="4"/>
      <c r="I26" s="4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5">
      <c r="A27" s="118"/>
      <c r="B27" s="113" t="s">
        <v>19</v>
      </c>
      <c r="C27" s="114"/>
      <c r="D27" s="112">
        <v>1</v>
      </c>
      <c r="E27" s="111">
        <f>D27*E2</f>
        <v>3092</v>
      </c>
      <c r="F27" s="4"/>
      <c r="G27" s="4"/>
      <c r="H27" s="4"/>
      <c r="I27" s="4"/>
      <c r="J27" s="4"/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118"/>
      <c r="B28" s="113"/>
      <c r="C28" s="114"/>
      <c r="D28" s="112"/>
      <c r="E28" s="111"/>
      <c r="F28" s="4"/>
      <c r="G28" s="4"/>
      <c r="H28" s="4"/>
      <c r="I28" s="4"/>
      <c r="J28" s="4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x14ac:dyDescent="0.25">
      <c r="A29" s="118"/>
      <c r="B29" s="113" t="s">
        <v>20</v>
      </c>
      <c r="C29" s="114"/>
      <c r="D29" s="43"/>
      <c r="E29" s="26"/>
      <c r="F29" s="4"/>
      <c r="G29" s="4"/>
      <c r="H29" s="4"/>
      <c r="I29" s="4"/>
      <c r="J29" s="4"/>
      <c r="K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thickBot="1" x14ac:dyDescent="0.3">
      <c r="A30" s="119"/>
      <c r="B30" s="115"/>
      <c r="C30" s="116"/>
      <c r="D30" s="37">
        <v>2.1800000000000002</v>
      </c>
      <c r="E30" s="28">
        <f>D30*E2</f>
        <v>6740.56</v>
      </c>
      <c r="F30" s="4"/>
      <c r="G30" s="4"/>
      <c r="H30" s="4"/>
      <c r="I30" s="4"/>
      <c r="J30" s="4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I71" s="1"/>
      <c r="J71" s="1"/>
      <c r="K71" s="1"/>
    </row>
    <row r="72" spans="1:11" x14ac:dyDescent="0.25">
      <c r="I72" s="1"/>
      <c r="J72" s="1"/>
      <c r="K72" s="1"/>
    </row>
  </sheetData>
  <sheetProtection password="CB6D" sheet="1" objects="1" scenarios="1"/>
  <mergeCells count="34">
    <mergeCell ref="B2:D2"/>
    <mergeCell ref="B15:C15"/>
    <mergeCell ref="A4:A12"/>
    <mergeCell ref="A14:A17"/>
    <mergeCell ref="A19:A20"/>
    <mergeCell ref="B4:G4"/>
    <mergeCell ref="B5:D5"/>
    <mergeCell ref="E5:G5"/>
    <mergeCell ref="A22:A24"/>
    <mergeCell ref="B27:C28"/>
    <mergeCell ref="B16:C16"/>
    <mergeCell ref="B17:C17"/>
    <mergeCell ref="B23:C23"/>
    <mergeCell ref="B24:C24"/>
    <mergeCell ref="B25:C25"/>
    <mergeCell ref="E27:E28"/>
    <mergeCell ref="D27:D28"/>
    <mergeCell ref="B29:C30"/>
    <mergeCell ref="A26:A30"/>
    <mergeCell ref="B26:C26"/>
    <mergeCell ref="N19:P19"/>
    <mergeCell ref="I15:K15"/>
    <mergeCell ref="I16:K16"/>
    <mergeCell ref="F2:G2"/>
    <mergeCell ref="L5:M5"/>
    <mergeCell ref="L13:M13"/>
    <mergeCell ref="I5:K5"/>
    <mergeCell ref="I7:K7"/>
    <mergeCell ref="I8:K8"/>
    <mergeCell ref="I13:K13"/>
    <mergeCell ref="I3:K4"/>
    <mergeCell ref="I11:K12"/>
    <mergeCell ref="L7:M7"/>
    <mergeCell ref="L8:M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zoomScale="70" zoomScaleNormal="70" workbookViewId="0">
      <selection activeCell="F20" sqref="F20"/>
    </sheetView>
  </sheetViews>
  <sheetFormatPr baseColWidth="10" defaultRowHeight="15" x14ac:dyDescent="0.25"/>
  <cols>
    <col min="2" max="2" width="26.42578125" customWidth="1"/>
    <col min="3" max="3" width="46.7109375" bestFit="1" customWidth="1"/>
    <col min="4" max="4" width="13" hidden="1" customWidth="1"/>
    <col min="5" max="5" width="53.28515625" bestFit="1" customWidth="1"/>
    <col min="6" max="6" width="32.85546875" customWidth="1"/>
    <col min="7" max="7" width="16.85546875" customWidth="1"/>
    <col min="8" max="8" width="11.85546875" bestFit="1" customWidth="1"/>
    <col min="10" max="10" width="14" customWidth="1"/>
    <col min="11" max="11" width="19.85546875" customWidth="1"/>
    <col min="12" max="12" width="14" customWidth="1"/>
  </cols>
  <sheetData>
    <row r="1" spans="1:18" ht="47.25" thickBot="1" x14ac:dyDescent="0.75">
      <c r="A1" s="149" t="s">
        <v>64</v>
      </c>
      <c r="B1" s="150"/>
      <c r="C1" s="151"/>
      <c r="D1" s="45"/>
      <c r="E1" s="71">
        <v>3092</v>
      </c>
      <c r="F1" s="148" t="s">
        <v>58</v>
      </c>
      <c r="G1" s="148"/>
      <c r="H1" s="148"/>
      <c r="I1" s="148"/>
      <c r="J1" s="148"/>
      <c r="K1" s="70"/>
      <c r="L1" s="5"/>
      <c r="M1" s="145" t="s">
        <v>57</v>
      </c>
      <c r="N1" s="146"/>
      <c r="O1" s="146"/>
      <c r="P1" s="146"/>
      <c r="Q1" s="147"/>
      <c r="R1" s="5"/>
    </row>
    <row r="2" spans="1:18" ht="27" thickBot="1" x14ac:dyDescent="0.45">
      <c r="A2" s="161" t="s">
        <v>0</v>
      </c>
      <c r="B2" s="161"/>
      <c r="C2" s="161"/>
      <c r="D2" s="5"/>
      <c r="E2" s="162" t="s">
        <v>65</v>
      </c>
      <c r="F2" s="163"/>
      <c r="G2" s="163"/>
      <c r="H2" s="163"/>
      <c r="I2" s="163"/>
      <c r="J2" s="163"/>
      <c r="K2" s="163"/>
      <c r="L2" s="164"/>
      <c r="M2" s="134">
        <f>K4*E1</f>
        <v>174512.48</v>
      </c>
      <c r="N2" s="135"/>
      <c r="O2" s="135"/>
      <c r="P2" s="135"/>
      <c r="Q2" s="136"/>
      <c r="R2" s="5"/>
    </row>
    <row r="3" spans="1:18" ht="24" thickBot="1" x14ac:dyDescent="0.4">
      <c r="A3" s="161" t="s">
        <v>56</v>
      </c>
      <c r="B3" s="161"/>
      <c r="C3" s="161"/>
      <c r="D3" s="46"/>
      <c r="E3" s="152" t="s">
        <v>55</v>
      </c>
      <c r="F3" s="153"/>
      <c r="G3" s="165"/>
      <c r="H3" s="165"/>
      <c r="I3" s="165"/>
      <c r="J3" s="166"/>
      <c r="K3" s="173" t="s">
        <v>54</v>
      </c>
      <c r="L3" s="174"/>
      <c r="M3" s="137"/>
      <c r="N3" s="138"/>
      <c r="O3" s="138"/>
      <c r="P3" s="138"/>
      <c r="Q3" s="139"/>
      <c r="R3" s="5"/>
    </row>
    <row r="4" spans="1:18" ht="15" customHeight="1" x14ac:dyDescent="0.25">
      <c r="A4" s="184" t="s">
        <v>53</v>
      </c>
      <c r="B4" s="185"/>
      <c r="C4" s="47" t="s">
        <v>52</v>
      </c>
      <c r="D4" s="48"/>
      <c r="E4" s="49" t="s">
        <v>51</v>
      </c>
      <c r="F4" s="186">
        <f>E15/E16</f>
        <v>1.2240601503759407</v>
      </c>
      <c r="G4" s="50" t="s">
        <v>63</v>
      </c>
      <c r="H4" s="178" t="s">
        <v>50</v>
      </c>
      <c r="I4" s="179"/>
      <c r="J4" s="175">
        <v>2</v>
      </c>
      <c r="K4" s="167">
        <f>C11+4.37*J4</f>
        <v>56.440000000000005</v>
      </c>
      <c r="L4" s="168"/>
      <c r="M4" s="137"/>
      <c r="N4" s="138"/>
      <c r="O4" s="138"/>
      <c r="P4" s="138"/>
      <c r="Q4" s="139"/>
      <c r="R4" s="5"/>
    </row>
    <row r="5" spans="1:18" ht="15" customHeight="1" x14ac:dyDescent="0.25">
      <c r="A5" s="78" t="s">
        <v>49</v>
      </c>
      <c r="B5" s="80"/>
      <c r="C5" s="72">
        <v>8.69</v>
      </c>
      <c r="D5" s="48"/>
      <c r="E5" s="51" t="s">
        <v>48</v>
      </c>
      <c r="F5" s="186"/>
      <c r="G5" s="50" t="s">
        <v>47</v>
      </c>
      <c r="H5" s="180"/>
      <c r="I5" s="181"/>
      <c r="J5" s="176"/>
      <c r="K5" s="169"/>
      <c r="L5" s="170"/>
      <c r="M5" s="137"/>
      <c r="N5" s="138"/>
      <c r="O5" s="138"/>
      <c r="P5" s="138"/>
      <c r="Q5" s="139"/>
      <c r="R5" s="5"/>
    </row>
    <row r="6" spans="1:18" ht="15" customHeight="1" thickBot="1" x14ac:dyDescent="0.3">
      <c r="A6" s="78" t="s">
        <v>46</v>
      </c>
      <c r="B6" s="80"/>
      <c r="C6" s="72">
        <v>2.1800000000000002</v>
      </c>
      <c r="D6" s="48"/>
      <c r="E6" s="51" t="s">
        <v>45</v>
      </c>
      <c r="F6" s="186"/>
      <c r="G6" s="50" t="s">
        <v>44</v>
      </c>
      <c r="H6" s="180"/>
      <c r="I6" s="181"/>
      <c r="J6" s="176"/>
      <c r="K6" s="169"/>
      <c r="L6" s="170"/>
      <c r="M6" s="140"/>
      <c r="N6" s="141"/>
      <c r="O6" s="141"/>
      <c r="P6" s="141"/>
      <c r="Q6" s="142"/>
      <c r="R6" s="5"/>
    </row>
    <row r="7" spans="1:18" ht="24" thickBot="1" x14ac:dyDescent="0.4">
      <c r="A7" s="78" t="s">
        <v>43</v>
      </c>
      <c r="B7" s="80"/>
      <c r="C7" s="72">
        <v>7.31</v>
      </c>
      <c r="D7" s="48"/>
      <c r="E7" s="51" t="s">
        <v>42</v>
      </c>
      <c r="F7" s="186"/>
      <c r="G7" s="50" t="s">
        <v>41</v>
      </c>
      <c r="H7" s="180"/>
      <c r="I7" s="181"/>
      <c r="J7" s="176"/>
      <c r="K7" s="169"/>
      <c r="L7" s="170"/>
      <c r="M7" s="154" t="s">
        <v>40</v>
      </c>
      <c r="N7" s="155"/>
      <c r="O7" s="155"/>
      <c r="P7" s="155"/>
      <c r="Q7" s="156"/>
      <c r="R7" s="5"/>
    </row>
    <row r="8" spans="1:18" ht="15" customHeight="1" x14ac:dyDescent="0.25">
      <c r="A8" s="78" t="s">
        <v>39</v>
      </c>
      <c r="B8" s="80"/>
      <c r="C8" s="72">
        <v>13.04</v>
      </c>
      <c r="D8" s="48"/>
      <c r="E8" s="51" t="s">
        <v>38</v>
      </c>
      <c r="F8" s="186"/>
      <c r="G8" s="50" t="s">
        <v>37</v>
      </c>
      <c r="H8" s="180"/>
      <c r="I8" s="181"/>
      <c r="J8" s="176"/>
      <c r="K8" s="169"/>
      <c r="L8" s="170"/>
      <c r="M8" s="134">
        <f>M2*1.1</f>
        <v>191963.72800000003</v>
      </c>
      <c r="N8" s="135"/>
      <c r="O8" s="135"/>
      <c r="P8" s="135"/>
      <c r="Q8" s="136"/>
      <c r="R8" s="5"/>
    </row>
    <row r="9" spans="1:18" ht="15.75" customHeight="1" thickBot="1" x14ac:dyDescent="0.4">
      <c r="A9" s="78" t="s">
        <v>36</v>
      </c>
      <c r="B9" s="80"/>
      <c r="C9" s="73">
        <v>20.87</v>
      </c>
      <c r="D9" s="52"/>
      <c r="E9" s="53" t="s">
        <v>35</v>
      </c>
      <c r="F9" s="187"/>
      <c r="G9" s="54"/>
      <c r="H9" s="182"/>
      <c r="I9" s="183"/>
      <c r="J9" s="177"/>
      <c r="K9" s="171"/>
      <c r="L9" s="172"/>
      <c r="M9" s="137"/>
      <c r="N9" s="138"/>
      <c r="O9" s="138"/>
      <c r="P9" s="138"/>
      <c r="Q9" s="139"/>
      <c r="R9" s="5"/>
    </row>
    <row r="10" spans="1:18" x14ac:dyDescent="0.25">
      <c r="A10" s="78" t="s">
        <v>34</v>
      </c>
      <c r="B10" s="80"/>
      <c r="C10" s="73">
        <v>31.31</v>
      </c>
      <c r="D10" s="52"/>
      <c r="E10" s="55"/>
      <c r="F10" s="55"/>
      <c r="G10" s="55"/>
      <c r="H10" s="55"/>
      <c r="I10" s="55"/>
      <c r="J10" s="55"/>
      <c r="K10" s="55"/>
      <c r="L10" s="55"/>
      <c r="M10" s="137"/>
      <c r="N10" s="138"/>
      <c r="O10" s="138"/>
      <c r="P10" s="138"/>
      <c r="Q10" s="139"/>
      <c r="R10" s="5"/>
    </row>
    <row r="11" spans="1:18" x14ac:dyDescent="0.25">
      <c r="A11" s="78" t="s">
        <v>33</v>
      </c>
      <c r="B11" s="80"/>
      <c r="C11" s="73">
        <v>47.7</v>
      </c>
      <c r="D11" s="52"/>
      <c r="E11" s="56"/>
      <c r="F11" s="56"/>
      <c r="G11" s="56"/>
      <c r="H11" s="56"/>
      <c r="I11" s="56"/>
      <c r="J11" s="56"/>
      <c r="K11" s="56"/>
      <c r="L11" s="55"/>
      <c r="M11" s="137"/>
      <c r="N11" s="138"/>
      <c r="O11" s="138"/>
      <c r="P11" s="138"/>
      <c r="Q11" s="139"/>
      <c r="R11" s="5"/>
    </row>
    <row r="12" spans="1:18" ht="15.75" thickBot="1" x14ac:dyDescent="0.3">
      <c r="A12" s="188" t="s">
        <v>32</v>
      </c>
      <c r="B12" s="189"/>
      <c r="C12" s="74"/>
      <c r="D12" s="57"/>
      <c r="E12" s="56"/>
      <c r="F12" s="56"/>
      <c r="G12" s="56"/>
      <c r="H12" s="56"/>
      <c r="I12" s="56"/>
      <c r="J12" s="56"/>
      <c r="K12" s="56"/>
      <c r="L12" s="55"/>
      <c r="M12" s="140"/>
      <c r="N12" s="141"/>
      <c r="O12" s="141"/>
      <c r="P12" s="141"/>
      <c r="Q12" s="142"/>
      <c r="R12" s="5"/>
    </row>
    <row r="13" spans="1:18" ht="29.25" customHeight="1" thickBot="1" x14ac:dyDescent="0.3">
      <c r="A13" s="193" t="s">
        <v>31</v>
      </c>
      <c r="B13" s="110"/>
      <c r="C13" s="58"/>
      <c r="D13" s="59"/>
      <c r="E13" s="55"/>
      <c r="F13" s="60"/>
      <c r="G13" s="55"/>
      <c r="H13" s="55"/>
      <c r="I13" s="55"/>
      <c r="J13" s="55"/>
      <c r="K13" s="55"/>
      <c r="L13" s="55"/>
      <c r="M13" s="143" t="s">
        <v>5</v>
      </c>
      <c r="N13" s="143"/>
      <c r="O13" s="143"/>
      <c r="P13" s="143"/>
      <c r="Q13" s="143"/>
      <c r="R13" s="5"/>
    </row>
    <row r="14" spans="1:18" ht="29.25" thickBot="1" x14ac:dyDescent="0.5">
      <c r="A14" s="194" t="s">
        <v>5</v>
      </c>
      <c r="B14" s="194"/>
      <c r="C14" s="195"/>
      <c r="D14" s="195"/>
      <c r="E14" s="61" t="s">
        <v>5</v>
      </c>
      <c r="F14" s="160"/>
      <c r="G14" s="160"/>
      <c r="H14" s="55"/>
      <c r="I14" s="157" t="s">
        <v>30</v>
      </c>
      <c r="J14" s="158"/>
      <c r="K14" s="159"/>
      <c r="L14" s="55"/>
      <c r="M14" s="144"/>
      <c r="N14" s="144"/>
      <c r="O14" s="144"/>
      <c r="P14" s="144"/>
      <c r="Q14" s="144"/>
      <c r="R14" s="5"/>
    </row>
    <row r="15" spans="1:18" ht="36.75" customHeight="1" thickBot="1" x14ac:dyDescent="0.4">
      <c r="A15" s="191" t="s">
        <v>29</v>
      </c>
      <c r="B15" s="192"/>
      <c r="C15" s="62">
        <v>1210</v>
      </c>
      <c r="D15" s="63">
        <v>1112.32</v>
      </c>
      <c r="E15" s="190">
        <f>C15-D15</f>
        <v>97.680000000000064</v>
      </c>
      <c r="F15" s="190"/>
      <c r="G15" s="5"/>
      <c r="H15" s="5"/>
      <c r="I15" s="5"/>
      <c r="J15" s="5"/>
      <c r="K15" s="5"/>
      <c r="L15" s="55"/>
      <c r="M15" s="5"/>
      <c r="N15" s="5"/>
      <c r="O15" s="5"/>
      <c r="P15" s="5"/>
      <c r="Q15" s="5"/>
      <c r="R15" s="5"/>
    </row>
    <row r="16" spans="1:18" ht="36.75" customHeight="1" x14ac:dyDescent="0.25">
      <c r="A16" s="64"/>
      <c r="B16" s="64"/>
      <c r="C16" s="65"/>
      <c r="D16" s="66"/>
      <c r="E16" s="67">
        <v>79.8</v>
      </c>
      <c r="F16" s="68"/>
      <c r="G16" s="5"/>
      <c r="H16" s="5"/>
      <c r="I16" s="5"/>
      <c r="J16" s="5"/>
      <c r="K16" s="5"/>
      <c r="L16" s="55"/>
      <c r="M16" s="5"/>
      <c r="N16" s="5"/>
      <c r="O16" s="5"/>
      <c r="P16" s="5"/>
      <c r="Q16" s="5"/>
      <c r="R16" s="5"/>
    </row>
    <row r="17" spans="1:18" x14ac:dyDescent="0.25">
      <c r="A17" s="69"/>
      <c r="B17" s="69"/>
      <c r="C17" s="55"/>
      <c r="D17" s="61"/>
      <c r="E17" s="61"/>
      <c r="F17" s="61"/>
      <c r="G17" s="5"/>
      <c r="H17" s="5"/>
      <c r="I17" s="5"/>
      <c r="J17" s="5"/>
      <c r="K17" s="5"/>
      <c r="L17" s="55"/>
      <c r="M17" s="5"/>
      <c r="N17" s="5"/>
      <c r="O17" s="5"/>
      <c r="P17" s="5"/>
      <c r="Q17" s="5"/>
      <c r="R17" s="5"/>
    </row>
    <row r="18" spans="1:18" ht="23.25" customHeight="1" thickBot="1" x14ac:dyDescent="0.3">
      <c r="A18" s="5"/>
      <c r="B18" s="5"/>
      <c r="C18" s="55"/>
      <c r="D18" s="61"/>
      <c r="E18" s="55"/>
      <c r="F18" s="55" t="s">
        <v>28</v>
      </c>
      <c r="G18" s="5"/>
      <c r="H18" s="5"/>
      <c r="I18" s="5"/>
      <c r="J18" s="5"/>
      <c r="K18" s="5"/>
      <c r="L18" s="55"/>
      <c r="M18" s="5"/>
      <c r="N18" s="5"/>
      <c r="O18" s="5"/>
      <c r="P18" s="5"/>
      <c r="Q18" s="5"/>
      <c r="R18" s="5"/>
    </row>
    <row r="19" spans="1:18" ht="29.25" thickBot="1" x14ac:dyDescent="0.5">
      <c r="A19" s="5"/>
      <c r="B19" s="5"/>
      <c r="C19" s="75" t="s">
        <v>27</v>
      </c>
      <c r="D19" s="5"/>
      <c r="E19" s="55"/>
      <c r="F19" s="55"/>
      <c r="G19" s="5"/>
      <c r="H19" s="5"/>
      <c r="I19" s="5"/>
      <c r="J19" s="5"/>
      <c r="K19" s="5"/>
      <c r="L19" s="55"/>
      <c r="M19" s="5"/>
      <c r="N19" s="5"/>
      <c r="O19" s="5"/>
      <c r="P19" s="5"/>
      <c r="Q19" s="5"/>
      <c r="R19" s="5"/>
    </row>
    <row r="20" spans="1:18" x14ac:dyDescent="0.25">
      <c r="A20" s="5"/>
      <c r="B20" s="5"/>
      <c r="C20" s="5"/>
      <c r="D20" s="5"/>
      <c r="E20" s="55"/>
      <c r="F20" s="55"/>
      <c r="G20" s="5"/>
      <c r="H20" s="5"/>
      <c r="I20" s="5"/>
      <c r="J20" s="5"/>
      <c r="K20" s="5"/>
      <c r="L20" s="55"/>
      <c r="M20" s="5"/>
      <c r="N20" s="5"/>
      <c r="O20" s="5"/>
      <c r="P20" s="5"/>
      <c r="Q20" s="5"/>
      <c r="R20" s="5"/>
    </row>
    <row r="21" spans="1:18" ht="57" customHeight="1" x14ac:dyDescent="0.25">
      <c r="A21" s="5"/>
      <c r="B21" s="5"/>
      <c r="C21" s="5"/>
      <c r="D21" s="5"/>
      <c r="E21" s="56"/>
      <c r="F21" s="5" t="s">
        <v>5</v>
      </c>
      <c r="G21" s="5"/>
      <c r="H21" s="5"/>
      <c r="I21" s="5"/>
      <c r="J21" s="5"/>
      <c r="K21" s="5"/>
      <c r="L21" s="55"/>
      <c r="M21" s="5"/>
      <c r="N21" s="5"/>
      <c r="O21" s="5"/>
      <c r="P21" s="5"/>
      <c r="Q21" s="5"/>
      <c r="R21" s="5"/>
    </row>
    <row r="22" spans="1:18" ht="1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5"/>
      <c r="M22" s="5"/>
      <c r="N22" s="5"/>
      <c r="O22" s="5"/>
      <c r="P22" s="5"/>
      <c r="Q22" s="5"/>
      <c r="R22" s="5"/>
    </row>
    <row r="23" spans="1:18" ht="1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5"/>
      <c r="M23" s="5"/>
      <c r="N23" s="5"/>
      <c r="O23" s="5"/>
      <c r="P23" s="5"/>
      <c r="Q23" s="5"/>
      <c r="R23" s="5"/>
    </row>
    <row r="24" spans="1:1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56.2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</sheetData>
  <sheetProtection password="CB6D" sheet="1" objects="1" scenarios="1"/>
  <mergeCells count="33">
    <mergeCell ref="A10:B10"/>
    <mergeCell ref="A11:B11"/>
    <mergeCell ref="A12:B12"/>
    <mergeCell ref="E15:F15"/>
    <mergeCell ref="A15:B15"/>
    <mergeCell ref="A13:B13"/>
    <mergeCell ref="A14:B14"/>
    <mergeCell ref="C14:D14"/>
    <mergeCell ref="A7:B7"/>
    <mergeCell ref="J4:J9"/>
    <mergeCell ref="H4:I9"/>
    <mergeCell ref="A5:B5"/>
    <mergeCell ref="A6:B6"/>
    <mergeCell ref="A4:B4"/>
    <mergeCell ref="A8:B8"/>
    <mergeCell ref="A9:B9"/>
    <mergeCell ref="F4:F9"/>
    <mergeCell ref="M8:Q12"/>
    <mergeCell ref="M13:Q14"/>
    <mergeCell ref="M1:Q1"/>
    <mergeCell ref="F1:J1"/>
    <mergeCell ref="A1:C1"/>
    <mergeCell ref="E3:F3"/>
    <mergeCell ref="M2:Q6"/>
    <mergeCell ref="M7:Q7"/>
    <mergeCell ref="I14:K14"/>
    <mergeCell ref="F14:G14"/>
    <mergeCell ref="A2:C2"/>
    <mergeCell ref="E2:L2"/>
    <mergeCell ref="G3:J3"/>
    <mergeCell ref="K4:L9"/>
    <mergeCell ref="K3:L3"/>
    <mergeCell ref="A3:C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estimador jus -pesos</vt:lpstr>
      <vt:lpstr>montos mayores a 1112 jus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JAS</cp:lastModifiedBy>
  <dcterms:created xsi:type="dcterms:W3CDTF">2021-09-06T18:55:33Z</dcterms:created>
  <dcterms:modified xsi:type="dcterms:W3CDTF">2021-10-01T23:35:51Z</dcterms:modified>
</cp:coreProperties>
</file>